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735" windowHeight="838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D3" i="2"/>
  <c r="F6"/>
  <c r="H6"/>
  <c r="F7"/>
  <c r="H7"/>
  <c r="F9"/>
  <c r="H9"/>
  <c r="F10"/>
  <c r="H10"/>
  <c r="F11"/>
  <c r="H11"/>
  <c r="E4"/>
  <c r="G4"/>
  <c r="E5"/>
  <c r="G5"/>
  <c r="E6"/>
  <c r="G6"/>
  <c r="E7"/>
  <c r="G7"/>
  <c r="E8"/>
  <c r="G8"/>
  <c r="E9"/>
  <c r="G9"/>
  <c r="E10"/>
  <c r="G10"/>
  <c r="E11"/>
  <c r="G11"/>
  <c r="E12"/>
  <c r="G12"/>
  <c r="E3"/>
  <c r="G3"/>
  <c r="B4"/>
  <c r="B5"/>
  <c r="B6"/>
  <c r="B7"/>
  <c r="B8"/>
  <c r="B9"/>
  <c r="B10"/>
  <c r="B11"/>
  <c r="B12"/>
  <c r="B3"/>
  <c r="D4"/>
  <c r="D5"/>
  <c r="D6"/>
  <c r="D7"/>
  <c r="D8"/>
  <c r="D9"/>
  <c r="D10"/>
  <c r="D11"/>
  <c r="D12"/>
  <c r="C4"/>
  <c r="C5"/>
  <c r="C6"/>
  <c r="C7"/>
  <c r="C8"/>
  <c r="C9"/>
  <c r="C10"/>
  <c r="C11"/>
  <c r="C12"/>
  <c r="C3"/>
  <c r="A4"/>
  <c r="A5"/>
  <c r="A6"/>
  <c r="A7"/>
  <c r="A8"/>
  <c r="A9"/>
  <c r="A10"/>
  <c r="A11"/>
  <c r="A12"/>
  <c r="A3"/>
  <c r="F3"/>
  <c r="H3"/>
  <c r="F12"/>
  <c r="H12"/>
  <c r="F8"/>
  <c r="H8"/>
  <c r="F5"/>
  <c r="H5"/>
  <c r="F4"/>
  <c r="H4"/>
</calcChain>
</file>

<file path=xl/sharedStrings.xml><?xml version="1.0" encoding="utf-8"?>
<sst xmlns="http://schemas.openxmlformats.org/spreadsheetml/2006/main" count="37" uniqueCount="28">
  <si>
    <t>Títulos</t>
  </si>
  <si>
    <t>F. Compra</t>
  </si>
  <si>
    <t>Compra</t>
  </si>
  <si>
    <t>núm. Acc.</t>
  </si>
  <si>
    <t>Reinversión</t>
  </si>
  <si>
    <t>BBVA</t>
  </si>
  <si>
    <t>S</t>
  </si>
  <si>
    <t>Telefónica</t>
  </si>
  <si>
    <t>REPSOL</t>
  </si>
  <si>
    <t>Campofrío</t>
  </si>
  <si>
    <t>N</t>
  </si>
  <si>
    <t>Endesa</t>
  </si>
  <si>
    <t>BSCH</t>
  </si>
  <si>
    <t>Altadis</t>
  </si>
  <si>
    <t>Iberia</t>
  </si>
  <si>
    <t>ACS</t>
  </si>
  <si>
    <t>FCC</t>
  </si>
  <si>
    <t>Dividendo</t>
  </si>
  <si>
    <t>Precio Act.</t>
  </si>
  <si>
    <t>Coste</t>
  </si>
  <si>
    <t>Efectivo</t>
  </si>
  <si>
    <t>Duración</t>
  </si>
  <si>
    <t>Dividendos</t>
  </si>
  <si>
    <t>Acc.Nuevas</t>
  </si>
  <si>
    <t>Ing. Cuenta</t>
  </si>
  <si>
    <t>Total Acc.</t>
  </si>
  <si>
    <t>Evolución de la cartera de valores</t>
  </si>
  <si>
    <t>Fecha:</t>
  </si>
</sst>
</file>

<file path=xl/styles.xml><?xml version="1.0" encoding="utf-8"?>
<styleSheet xmlns="http://schemas.openxmlformats.org/spreadsheetml/2006/main">
  <numFmts count="3">
    <numFmt numFmtId="164" formatCode="#,##0.00\ &quot;€&quot;"/>
    <numFmt numFmtId="165" formatCode="0.00&quot; años&quot;"/>
    <numFmt numFmtId="166" formatCode="[Red][&lt;3000]#,##0\ &quot;€&quot;;[Green][&lt;=6000]#,##0\ &quot;€&quot;;[Blue]#,##0\ &quot;€&quot;"/>
  </numFmts>
  <fonts count="9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16"/>
      <color indexed="9"/>
      <name val="Eras Bold ITC"/>
      <family val="2"/>
    </font>
    <font>
      <b/>
      <sz val="12"/>
      <color indexed="12"/>
      <name val="Calibri"/>
      <family val="2"/>
    </font>
    <font>
      <sz val="12"/>
      <color indexed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16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2" fillId="0" borderId="0" xfId="0" applyFont="1"/>
    <xf numFmtId="10" fontId="2" fillId="0" borderId="0" xfId="0" applyNumberFormat="1" applyFont="1"/>
    <xf numFmtId="0" fontId="4" fillId="2" borderId="0" xfId="0" applyFont="1" applyFill="1" applyAlignment="1">
      <alignment horizontal="right"/>
    </xf>
    <xf numFmtId="14" fontId="5" fillId="2" borderId="0" xfId="0" applyNumberFormat="1" applyFont="1" applyFill="1"/>
    <xf numFmtId="0" fontId="6" fillId="0" borderId="2" xfId="0" applyFont="1" applyBorder="1"/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 applyAlignment="1">
      <alignment horizontal="center"/>
    </xf>
    <xf numFmtId="0" fontId="7" fillId="0" borderId="5" xfId="0" applyFont="1" applyBorder="1"/>
    <xf numFmtId="165" fontId="7" fillId="0" borderId="6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6" xfId="0" applyNumberFormat="1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/>
    <xf numFmtId="165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/>
    <xf numFmtId="165" fontId="7" fillId="0" borderId="11" xfId="0" applyNumberFormat="1" applyFont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164" fontId="7" fillId="0" borderId="11" xfId="0" applyNumberFormat="1" applyFont="1" applyBorder="1"/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0" fillId="0" borderId="6" xfId="0" applyBorder="1"/>
    <xf numFmtId="14" fontId="0" fillId="0" borderId="6" xfId="0" applyNumberFormat="1" applyBorder="1"/>
    <xf numFmtId="164" fontId="0" fillId="0" borderId="6" xfId="0" applyNumberFormat="1" applyBorder="1"/>
    <xf numFmtId="0" fontId="0" fillId="0" borderId="6" xfId="0" applyBorder="1" applyAlignment="1">
      <alignment horizontal="center"/>
    </xf>
    <xf numFmtId="0" fontId="1" fillId="0" borderId="13" xfId="0" applyFon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8" xfId="0" applyFill="1" applyBorder="1"/>
    <xf numFmtId="0" fontId="0" fillId="0" borderId="10" xfId="0" applyFill="1" applyBorder="1"/>
    <xf numFmtId="14" fontId="0" fillId="0" borderId="11" xfId="0" applyNumberFormat="1" applyBorder="1"/>
    <xf numFmtId="164" fontId="0" fillId="0" borderId="11" xfId="0" applyNumberFormat="1" applyFill="1" applyBorder="1"/>
    <xf numFmtId="0" fontId="0" fillId="0" borderId="11" xfId="0" applyFill="1" applyBorder="1"/>
    <xf numFmtId="0" fontId="0" fillId="0" borderId="11" xfId="0" applyFill="1" applyBorder="1" applyAlignment="1">
      <alignment horizontal="center"/>
    </xf>
    <xf numFmtId="164" fontId="0" fillId="0" borderId="11" xfId="0" applyNumberFormat="1" applyBorder="1"/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166" fontId="7" fillId="0" borderId="6" xfId="0" applyNumberFormat="1" applyFont="1" applyBorder="1"/>
    <xf numFmtId="166" fontId="7" fillId="0" borderId="1" xfId="0" applyNumberFormat="1" applyFont="1" applyBorder="1"/>
    <xf numFmtId="166" fontId="7" fillId="0" borderId="11" xfId="0" applyNumberFormat="1" applyFont="1" applyBorder="1"/>
    <xf numFmtId="0" fontId="3" fillId="3" borderId="14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b/>
        <i/>
        <color theme="0"/>
      </font>
      <fill>
        <patternFill>
          <bgColor rgb="FFC0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workbookViewId="0">
      <selection activeCell="G2" sqref="G2"/>
    </sheetView>
  </sheetViews>
  <sheetFormatPr baseColWidth="10" defaultRowHeight="15"/>
  <cols>
    <col min="1" max="1" width="10.28515625" bestFit="1" customWidth="1"/>
    <col min="2" max="2" width="10.7109375" bestFit="1" customWidth="1"/>
    <col min="3" max="3" width="7.85546875" bestFit="1" customWidth="1"/>
    <col min="4" max="4" width="9.5703125" bestFit="1" customWidth="1"/>
    <col min="5" max="5" width="11.5703125" bestFit="1" customWidth="1"/>
    <col min="6" max="6" width="10.140625" bestFit="1" customWidth="1"/>
    <col min="7" max="7" width="10.42578125" bestFit="1" customWidth="1"/>
  </cols>
  <sheetData>
    <row r="1" spans="1:7" ht="16.5" thickTop="1" thickBot="1">
      <c r="A1" s="38" t="s">
        <v>0</v>
      </c>
      <c r="B1" s="51" t="s">
        <v>1</v>
      </c>
      <c r="C1" s="51" t="s">
        <v>2</v>
      </c>
      <c r="D1" s="51" t="s">
        <v>3</v>
      </c>
      <c r="E1" s="51" t="s">
        <v>4</v>
      </c>
      <c r="F1" s="52" t="s">
        <v>17</v>
      </c>
      <c r="G1" s="52" t="s">
        <v>18</v>
      </c>
    </row>
    <row r="2" spans="1:7" ht="15.75" thickTop="1">
      <c r="A2" s="39" t="s">
        <v>5</v>
      </c>
      <c r="B2" s="35">
        <v>37214</v>
      </c>
      <c r="C2" s="36">
        <v>13.28</v>
      </c>
      <c r="D2" s="34">
        <v>561</v>
      </c>
      <c r="E2" s="37" t="s">
        <v>6</v>
      </c>
      <c r="F2" s="36">
        <v>1.2</v>
      </c>
      <c r="G2" s="40">
        <v>14.22</v>
      </c>
    </row>
    <row r="3" spans="1:7">
      <c r="A3" s="41" t="s">
        <v>7</v>
      </c>
      <c r="B3" s="2">
        <v>37387</v>
      </c>
      <c r="C3" s="3">
        <v>22.48</v>
      </c>
      <c r="D3" s="1">
        <v>315</v>
      </c>
      <c r="E3" s="4" t="s">
        <v>6</v>
      </c>
      <c r="F3" s="3">
        <v>1.8</v>
      </c>
      <c r="G3" s="42">
        <v>18.14</v>
      </c>
    </row>
    <row r="4" spans="1:7">
      <c r="A4" s="41" t="s">
        <v>8</v>
      </c>
      <c r="B4" s="2">
        <v>37646</v>
      </c>
      <c r="C4" s="3">
        <v>21.07</v>
      </c>
      <c r="D4" s="1">
        <v>159</v>
      </c>
      <c r="E4" s="4" t="s">
        <v>6</v>
      </c>
      <c r="F4" s="3">
        <v>2</v>
      </c>
      <c r="G4" s="42">
        <v>22.07</v>
      </c>
    </row>
    <row r="5" spans="1:7">
      <c r="A5" s="41" t="s">
        <v>9</v>
      </c>
      <c r="B5" s="2">
        <v>37739</v>
      </c>
      <c r="C5" s="3">
        <v>14.19</v>
      </c>
      <c r="D5" s="1">
        <v>603</v>
      </c>
      <c r="E5" s="4" t="s">
        <v>10</v>
      </c>
      <c r="F5" s="3">
        <v>0.8</v>
      </c>
      <c r="G5" s="42">
        <v>9.65</v>
      </c>
    </row>
    <row r="6" spans="1:7">
      <c r="A6" s="41" t="s">
        <v>11</v>
      </c>
      <c r="B6" s="2">
        <v>38066</v>
      </c>
      <c r="C6" s="3">
        <v>29.36</v>
      </c>
      <c r="D6" s="1">
        <v>268</v>
      </c>
      <c r="E6" s="4" t="s">
        <v>10</v>
      </c>
      <c r="F6" s="3">
        <v>2.4</v>
      </c>
      <c r="G6" s="42">
        <v>38.72</v>
      </c>
    </row>
    <row r="7" spans="1:7">
      <c r="A7" s="41" t="s">
        <v>12</v>
      </c>
      <c r="B7" s="2">
        <v>38627</v>
      </c>
      <c r="C7" s="3">
        <v>16.41</v>
      </c>
      <c r="D7" s="1">
        <v>177</v>
      </c>
      <c r="E7" s="4" t="s">
        <v>6</v>
      </c>
      <c r="F7" s="3">
        <v>0.9</v>
      </c>
      <c r="G7" s="42">
        <v>14.47</v>
      </c>
    </row>
    <row r="8" spans="1:7">
      <c r="A8" s="41" t="s">
        <v>13</v>
      </c>
      <c r="B8" s="2">
        <v>38855</v>
      </c>
      <c r="C8" s="3">
        <v>24.93</v>
      </c>
      <c r="D8" s="1">
        <v>304</v>
      </c>
      <c r="E8" s="4" t="s">
        <v>10</v>
      </c>
      <c r="F8" s="3">
        <v>1.3</v>
      </c>
      <c r="G8" s="42">
        <v>25.36</v>
      </c>
    </row>
    <row r="9" spans="1:7">
      <c r="A9" s="41" t="s">
        <v>14</v>
      </c>
      <c r="B9" s="2">
        <v>38927</v>
      </c>
      <c r="C9" s="3">
        <v>3.92</v>
      </c>
      <c r="D9" s="1">
        <v>616</v>
      </c>
      <c r="E9" s="4" t="s">
        <v>10</v>
      </c>
      <c r="F9" s="3">
        <v>0.2</v>
      </c>
      <c r="G9" s="42">
        <v>4.0599999999999996</v>
      </c>
    </row>
    <row r="10" spans="1:7">
      <c r="A10" s="43" t="s">
        <v>15</v>
      </c>
      <c r="B10" s="2">
        <v>38928</v>
      </c>
      <c r="C10" s="6">
        <v>33.54</v>
      </c>
      <c r="D10" s="5">
        <v>102</v>
      </c>
      <c r="E10" s="7" t="s">
        <v>10</v>
      </c>
      <c r="F10" s="3">
        <v>1</v>
      </c>
      <c r="G10" s="42">
        <v>18.21</v>
      </c>
    </row>
    <row r="11" spans="1:7" ht="15.75" thickBot="1">
      <c r="A11" s="44" t="s">
        <v>16</v>
      </c>
      <c r="B11" s="45">
        <v>39000</v>
      </c>
      <c r="C11" s="46">
        <v>50.31</v>
      </c>
      <c r="D11" s="47">
        <v>143</v>
      </c>
      <c r="E11" s="48" t="s">
        <v>6</v>
      </c>
      <c r="F11" s="49">
        <v>1.5</v>
      </c>
      <c r="G11" s="50">
        <v>41.88</v>
      </c>
    </row>
    <row r="12" spans="1:7" ht="15.75" thickTop="1"/>
  </sheetData>
  <phoneticPr fontId="8" type="noConversion"/>
  <printOptions horizontalCentered="1" heading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B3" sqref="B3"/>
    </sheetView>
  </sheetViews>
  <sheetFormatPr baseColWidth="10" defaultRowHeight="18.75"/>
  <cols>
    <col min="1" max="1" width="14.28515625" style="8" customWidth="1"/>
    <col min="2" max="2" width="16.140625" style="8" customWidth="1"/>
    <col min="3" max="3" width="16.7109375" style="8" customWidth="1"/>
    <col min="4" max="4" width="17" style="8" customWidth="1"/>
    <col min="5" max="5" width="14.140625" style="8" customWidth="1"/>
    <col min="6" max="7" width="13.85546875" style="8" customWidth="1"/>
    <col min="8" max="8" width="13" style="8" customWidth="1"/>
    <col min="9" max="16384" width="11.42578125" style="8"/>
  </cols>
  <sheetData>
    <row r="1" spans="1:9" ht="21" thickBot="1">
      <c r="A1" s="56" t="s">
        <v>26</v>
      </c>
      <c r="B1" s="56"/>
      <c r="C1" s="56"/>
      <c r="D1" s="56"/>
      <c r="E1" s="56"/>
      <c r="F1" s="56"/>
      <c r="G1" s="10" t="s">
        <v>27</v>
      </c>
      <c r="H1" s="11">
        <v>39538</v>
      </c>
    </row>
    <row r="2" spans="1:9" ht="20.25" thickTop="1" thickBot="1">
      <c r="A2" s="12" t="s">
        <v>0</v>
      </c>
      <c r="B2" s="13" t="s">
        <v>21</v>
      </c>
      <c r="C2" s="13" t="s">
        <v>19</v>
      </c>
      <c r="D2" s="14" t="s">
        <v>20</v>
      </c>
      <c r="E2" s="13" t="s">
        <v>22</v>
      </c>
      <c r="F2" s="13" t="s">
        <v>23</v>
      </c>
      <c r="G2" s="14" t="s">
        <v>24</v>
      </c>
      <c r="H2" s="15" t="s">
        <v>25</v>
      </c>
    </row>
    <row r="3" spans="1:9" ht="19.5" thickTop="1">
      <c r="A3" s="16" t="str">
        <f>Hoja1!A2</f>
        <v>BBVA</v>
      </c>
      <c r="B3" s="17">
        <f>YEARFRAC(Hoja1!B2,$H$1)</f>
        <v>6.3666666666666663</v>
      </c>
      <c r="C3" s="18">
        <f>Hoja1!C2*Hoja1!D2</f>
        <v>7450.08</v>
      </c>
      <c r="D3" s="53">
        <f>Hoja1!D2*Hoja1!G2</f>
        <v>7977.42</v>
      </c>
      <c r="E3" s="18">
        <f>Hoja1!F2*Hoja1!D2</f>
        <v>673.19999999999993</v>
      </c>
      <c r="F3" s="20">
        <f>IF(Hoja1!E2="N",0,INT(E3/Hoja1!G2))</f>
        <v>47</v>
      </c>
      <c r="G3" s="19">
        <f>IF(Hoja1!E2="S",MOD(E3,Hoja1!G2),E3)</f>
        <v>4.8599999999999017</v>
      </c>
      <c r="H3" s="21">
        <f>Hoja1!D2+Hoja2!F3</f>
        <v>608</v>
      </c>
      <c r="I3" s="9"/>
    </row>
    <row r="4" spans="1:9">
      <c r="A4" s="22" t="str">
        <f>Hoja1!A3</f>
        <v>Telefónica</v>
      </c>
      <c r="B4" s="23">
        <f>YEARFRAC(Hoja1!B3,$H$1)</f>
        <v>5.8888888888888893</v>
      </c>
      <c r="C4" s="24">
        <f>Hoja1!C3*Hoja1!D3</f>
        <v>7081.2</v>
      </c>
      <c r="D4" s="54">
        <f>Hoja1!D3*Hoja1!G3</f>
        <v>5714.1</v>
      </c>
      <c r="E4" s="24">
        <f>Hoja1!F3*Hoja1!D3</f>
        <v>567</v>
      </c>
      <c r="F4" s="26">
        <f>IF(Hoja1!E3="N",0,INT(E4/Hoja1!G3))</f>
        <v>31</v>
      </c>
      <c r="G4" s="25">
        <f>IF(Hoja1!E3="S",MOD(E4,Hoja1!G3),E4)</f>
        <v>4.6599999999999824</v>
      </c>
      <c r="H4" s="27">
        <f>Hoja1!D3+Hoja2!F4</f>
        <v>346</v>
      </c>
      <c r="I4" s="9"/>
    </row>
    <row r="5" spans="1:9">
      <c r="A5" s="22" t="str">
        <f>Hoja1!A4</f>
        <v>REPSOL</v>
      </c>
      <c r="B5" s="23">
        <f>YEARFRAC(Hoja1!B4,$H$1)</f>
        <v>5.1833333333333336</v>
      </c>
      <c r="C5" s="24">
        <f>Hoja1!C4*Hoja1!D4</f>
        <v>3350.13</v>
      </c>
      <c r="D5" s="54">
        <f>Hoja1!D4*Hoja1!G4</f>
        <v>3509.13</v>
      </c>
      <c r="E5" s="24">
        <f>Hoja1!F4*Hoja1!D4</f>
        <v>318</v>
      </c>
      <c r="F5" s="26">
        <f>IF(Hoja1!E4="N",0,INT(E5/Hoja1!G4))</f>
        <v>14</v>
      </c>
      <c r="G5" s="25">
        <f>IF(Hoja1!E4="S",MOD(E5,Hoja1!G4),E5)</f>
        <v>9.019999999999996</v>
      </c>
      <c r="H5" s="27">
        <f>Hoja1!D4+Hoja2!F5</f>
        <v>173</v>
      </c>
      <c r="I5" s="9"/>
    </row>
    <row r="6" spans="1:9">
      <c r="A6" s="22" t="str">
        <f>Hoja1!A5</f>
        <v>Campofrío</v>
      </c>
      <c r="B6" s="23">
        <f>YEARFRAC(Hoja1!B5,$H$1)</f>
        <v>4.9249999999999998</v>
      </c>
      <c r="C6" s="24">
        <f>Hoja1!C5*Hoja1!D5</f>
        <v>8556.57</v>
      </c>
      <c r="D6" s="54">
        <f>Hoja1!D5*Hoja1!G5</f>
        <v>5818.95</v>
      </c>
      <c r="E6" s="24">
        <f>Hoja1!F5*Hoja1!D5</f>
        <v>482.40000000000003</v>
      </c>
      <c r="F6" s="26">
        <f>IF(Hoja1!E5="N",0,INT(E6/Hoja1!G5))</f>
        <v>0</v>
      </c>
      <c r="G6" s="25">
        <f>IF(Hoja1!E5="S",MOD(E6,Hoja1!G5),E6)</f>
        <v>482.40000000000003</v>
      </c>
      <c r="H6" s="27">
        <f>Hoja1!D5+Hoja2!F6</f>
        <v>603</v>
      </c>
      <c r="I6" s="9"/>
    </row>
    <row r="7" spans="1:9">
      <c r="A7" s="22" t="str">
        <f>Hoja1!A6</f>
        <v>Endesa</v>
      </c>
      <c r="B7" s="23">
        <f>YEARFRAC(Hoja1!B6,$H$1)</f>
        <v>4.0305555555555559</v>
      </c>
      <c r="C7" s="24">
        <f>Hoja1!C6*Hoja1!D6</f>
        <v>7868.48</v>
      </c>
      <c r="D7" s="54">
        <f>Hoja1!D6*Hoja1!G6</f>
        <v>10376.959999999999</v>
      </c>
      <c r="E7" s="24">
        <f>Hoja1!F6*Hoja1!D6</f>
        <v>643.19999999999993</v>
      </c>
      <c r="F7" s="26">
        <f>IF(Hoja1!E6="N",0,INT(E7/Hoja1!G6))</f>
        <v>0</v>
      </c>
      <c r="G7" s="25">
        <f>IF(Hoja1!E6="S",MOD(E7,Hoja1!G6),E7)</f>
        <v>643.19999999999993</v>
      </c>
      <c r="H7" s="27">
        <f>Hoja1!D6+Hoja2!F7</f>
        <v>268</v>
      </c>
      <c r="I7" s="9"/>
    </row>
    <row r="8" spans="1:9">
      <c r="A8" s="22" t="str">
        <f>Hoja1!A7</f>
        <v>BSCH</v>
      </c>
      <c r="B8" s="23">
        <f>YEARFRAC(Hoja1!B7,$H$1)</f>
        <v>2.4972222222222222</v>
      </c>
      <c r="C8" s="24">
        <f>Hoja1!C7*Hoja1!D7</f>
        <v>2904.57</v>
      </c>
      <c r="D8" s="54">
        <f>Hoja1!D7*Hoja1!G7</f>
        <v>2561.19</v>
      </c>
      <c r="E8" s="24">
        <f>Hoja1!F7*Hoja1!D7</f>
        <v>159.30000000000001</v>
      </c>
      <c r="F8" s="26">
        <f>IF(Hoja1!E7="N",0,INT(E8/Hoja1!G7))</f>
        <v>11</v>
      </c>
      <c r="G8" s="25">
        <f>IF(Hoja1!E7="S",MOD(E8,Hoja1!G7),E8)</f>
        <v>0.13000000000000433</v>
      </c>
      <c r="H8" s="27">
        <f>Hoja1!D7+Hoja2!F8</f>
        <v>188</v>
      </c>
      <c r="I8" s="9"/>
    </row>
    <row r="9" spans="1:9">
      <c r="A9" s="22" t="str">
        <f>Hoja1!A8</f>
        <v>Altadis</v>
      </c>
      <c r="B9" s="23">
        <f>YEARFRAC(Hoja1!B8,$H$1)</f>
        <v>1.8694444444444445</v>
      </c>
      <c r="C9" s="24">
        <f>Hoja1!C8*Hoja1!D8</f>
        <v>7578.72</v>
      </c>
      <c r="D9" s="54">
        <f>Hoja1!D8*Hoja1!G8</f>
        <v>7709.44</v>
      </c>
      <c r="E9" s="24">
        <f>Hoja1!F8*Hoja1!D8</f>
        <v>395.2</v>
      </c>
      <c r="F9" s="26">
        <f>IF(Hoja1!E8="N",0,INT(E9/Hoja1!G8))</f>
        <v>0</v>
      </c>
      <c r="G9" s="25">
        <f>IF(Hoja1!E8="S",MOD(E9,Hoja1!G8),E9)</f>
        <v>395.2</v>
      </c>
      <c r="H9" s="27">
        <f>Hoja1!D8+Hoja2!F9</f>
        <v>304</v>
      </c>
      <c r="I9" s="9"/>
    </row>
    <row r="10" spans="1:9">
      <c r="A10" s="22" t="str">
        <f>Hoja1!A9</f>
        <v>Iberia</v>
      </c>
      <c r="B10" s="23">
        <f>YEARFRAC(Hoja1!B9,$H$1)</f>
        <v>1.6722222222222223</v>
      </c>
      <c r="C10" s="24">
        <f>Hoja1!C9*Hoja1!D9</f>
        <v>2414.7199999999998</v>
      </c>
      <c r="D10" s="54">
        <f>Hoja1!D9*Hoja1!G9</f>
        <v>2500.9599999999996</v>
      </c>
      <c r="E10" s="24">
        <f>Hoja1!F9*Hoja1!D9</f>
        <v>123.2</v>
      </c>
      <c r="F10" s="26">
        <f>IF(Hoja1!E9="N",0,INT(E10/Hoja1!G9))</f>
        <v>0</v>
      </c>
      <c r="G10" s="25">
        <f>IF(Hoja1!E9="S",MOD(E10,Hoja1!G9),E10)</f>
        <v>123.2</v>
      </c>
      <c r="H10" s="27">
        <f>Hoja1!D9+Hoja2!F10</f>
        <v>616</v>
      </c>
      <c r="I10" s="9"/>
    </row>
    <row r="11" spans="1:9">
      <c r="A11" s="22" t="str">
        <f>Hoja1!A10</f>
        <v>ACS</v>
      </c>
      <c r="B11" s="23">
        <f>YEARFRAC(Hoja1!B10,$H$1)</f>
        <v>1.6666666666666667</v>
      </c>
      <c r="C11" s="24">
        <f>Hoja1!C10*Hoja1!D10</f>
        <v>3421.08</v>
      </c>
      <c r="D11" s="54">
        <f>Hoja1!D10*Hoja1!G10</f>
        <v>1857.42</v>
      </c>
      <c r="E11" s="24">
        <f>Hoja1!F10*Hoja1!D10</f>
        <v>102</v>
      </c>
      <c r="F11" s="26">
        <f>IF(Hoja1!E10="N",0,INT(E11/Hoja1!G10))</f>
        <v>0</v>
      </c>
      <c r="G11" s="25">
        <f>IF(Hoja1!E10="S",MOD(E11,Hoja1!G10),E11)</f>
        <v>102</v>
      </c>
      <c r="H11" s="27">
        <f>Hoja1!D10+Hoja2!F11</f>
        <v>102</v>
      </c>
      <c r="I11" s="9"/>
    </row>
    <row r="12" spans="1:9" ht="19.5" thickBot="1">
      <c r="A12" s="28" t="str">
        <f>Hoja1!A11</f>
        <v>FCC</v>
      </c>
      <c r="B12" s="29">
        <f>YEARFRAC(Hoja1!B11,$H$1)</f>
        <v>1.4750000000000001</v>
      </c>
      <c r="C12" s="30">
        <f>Hoja1!C11*Hoja1!D11</f>
        <v>7194.33</v>
      </c>
      <c r="D12" s="55">
        <f>Hoja1!D11*Hoja1!G11</f>
        <v>5988.84</v>
      </c>
      <c r="E12" s="30">
        <f>Hoja1!F11*Hoja1!D11</f>
        <v>214.5</v>
      </c>
      <c r="F12" s="32">
        <f>IF(Hoja1!E11="N",0,INT(E12/Hoja1!G11))</f>
        <v>5</v>
      </c>
      <c r="G12" s="31">
        <f>IF(Hoja1!E11="S",MOD(E12,Hoja1!G11),E12)</f>
        <v>5.0999999999999872</v>
      </c>
      <c r="H12" s="33">
        <f>Hoja1!D11+Hoja2!F12</f>
        <v>148</v>
      </c>
      <c r="I12" s="9"/>
    </row>
    <row r="13" spans="1:9" ht="19.5" thickTop="1"/>
  </sheetData>
  <mergeCells count="1">
    <mergeCell ref="A1:F1"/>
  </mergeCells>
  <phoneticPr fontId="8" type="noConversion"/>
  <conditionalFormatting sqref="A3:A12">
    <cfRule type="expression" dxfId="0" priority="1" stopIfTrue="1">
      <formula>H3&gt;500</formula>
    </cfRule>
  </conditionalFormatting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cp:lastPrinted>2008-03-30T02:39:22Z</cp:lastPrinted>
  <dcterms:created xsi:type="dcterms:W3CDTF">2008-03-29T23:17:48Z</dcterms:created>
  <dcterms:modified xsi:type="dcterms:W3CDTF">2010-04-08T09:12:53Z</dcterms:modified>
</cp:coreProperties>
</file>